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eyuni-my.sharepoint.com/personal/rpedley1_massey_ac_nz/Documents/Desktop/SAS/"/>
    </mc:Choice>
  </mc:AlternateContent>
  <xr:revisionPtr revIDLastSave="0" documentId="8_{1AE7400B-537F-40A1-AEA0-C60B3824BF68}" xr6:coauthVersionLast="47" xr6:coauthVersionMax="47" xr10:uidLastSave="{00000000-0000-0000-0000-000000000000}"/>
  <bookViews>
    <workbookView xWindow="-108" yWindow="-108" windowWidth="23256" windowHeight="12576" xr2:uid="{CAE7AF32-E373-4E65-A620-FA7066DC062F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1" l="1"/>
  <c r="B32" i="1"/>
  <c r="B43" i="1"/>
  <c r="D28" i="1"/>
  <c r="E28" i="1"/>
  <c r="G28" i="1"/>
  <c r="H28" i="1"/>
  <c r="I28" i="1"/>
  <c r="J28" i="1"/>
  <c r="C27" i="1"/>
  <c r="C28" i="1" s="1"/>
  <c r="D27" i="1"/>
  <c r="E27" i="1"/>
  <c r="F27" i="1"/>
  <c r="F28" i="1" s="1"/>
  <c r="G27" i="1"/>
  <c r="H27" i="1"/>
  <c r="I27" i="1"/>
  <c r="J27" i="1"/>
  <c r="K27" i="1"/>
  <c r="K28" i="1" s="1"/>
  <c r="O6" i="1"/>
  <c r="L26" i="1"/>
  <c r="M26" i="1" s="1"/>
  <c r="L25" i="1"/>
  <c r="M25" i="1" s="1"/>
  <c r="B27" i="1"/>
  <c r="B28" i="1" s="1"/>
  <c r="C14" i="1"/>
  <c r="C15" i="1"/>
  <c r="C13" i="1"/>
  <c r="C9" i="1"/>
  <c r="D9" i="1"/>
  <c r="E9" i="1"/>
  <c r="F9" i="1"/>
  <c r="G9" i="1"/>
  <c r="H9" i="1"/>
  <c r="I9" i="1"/>
  <c r="J9" i="1"/>
  <c r="K9" i="1"/>
  <c r="B9" i="1"/>
  <c r="C8" i="1"/>
  <c r="D8" i="1"/>
  <c r="E8" i="1"/>
  <c r="F8" i="1"/>
  <c r="G8" i="1"/>
  <c r="H8" i="1"/>
  <c r="I8" i="1"/>
  <c r="J8" i="1"/>
  <c r="K8" i="1"/>
  <c r="L7" i="1"/>
  <c r="M7" i="1" s="1"/>
  <c r="L6" i="1"/>
  <c r="M6" i="1" s="1"/>
  <c r="B8" i="1"/>
  <c r="B33" i="1" l="1"/>
  <c r="B34" i="1" s="1"/>
  <c r="B35" i="1" s="1"/>
  <c r="B37" i="1" s="1"/>
  <c r="L27" i="1"/>
  <c r="L9" i="1"/>
  <c r="L8" i="1"/>
  <c r="C16" i="1"/>
  <c r="C17" i="1" s="1"/>
  <c r="C18" i="1" s="1"/>
  <c r="M27" i="1" l="1"/>
  <c r="M28" i="1" s="1"/>
  <c r="B39" i="1"/>
  <c r="L28" i="1"/>
  <c r="B40" i="1" s="1"/>
  <c r="N6" i="1"/>
</calcChain>
</file>

<file path=xl/sharedStrings.xml><?xml version="1.0" encoding="utf-8"?>
<sst xmlns="http://schemas.openxmlformats.org/spreadsheetml/2006/main" count="81" uniqueCount="34">
  <si>
    <t>Problem 1</t>
  </si>
  <si>
    <t>Data</t>
  </si>
  <si>
    <t>Sum</t>
  </si>
  <si>
    <t>Mean</t>
  </si>
  <si>
    <t>s2</t>
  </si>
  <si>
    <t>X1j</t>
  </si>
  <si>
    <t>X2j</t>
  </si>
  <si>
    <t>(X1j-X1)2</t>
  </si>
  <si>
    <t>(X2j-X2)2</t>
  </si>
  <si>
    <t>t  test</t>
  </si>
  <si>
    <t>t</t>
  </si>
  <si>
    <t>Problem 2</t>
  </si>
  <si>
    <t xml:space="preserve">treatment </t>
  </si>
  <si>
    <t>prolactin</t>
  </si>
  <si>
    <t>placebo</t>
  </si>
  <si>
    <t>difference</t>
  </si>
  <si>
    <t>difference 2</t>
  </si>
  <si>
    <t>standrad deviation</t>
  </si>
  <si>
    <t>feed conversion ratio</t>
  </si>
  <si>
    <t xml:space="preserve">variance </t>
  </si>
  <si>
    <t>treatment</t>
  </si>
  <si>
    <t>Chicken</t>
  </si>
  <si>
    <t>Control</t>
  </si>
  <si>
    <t>Control + E</t>
  </si>
  <si>
    <t>t test</t>
  </si>
  <si>
    <t xml:space="preserve">sum of diiference </t>
  </si>
  <si>
    <t xml:space="preserve">sum of diffeence squared </t>
  </si>
  <si>
    <t>SD</t>
  </si>
  <si>
    <t>SE</t>
  </si>
  <si>
    <t>treat</t>
  </si>
  <si>
    <t>val</t>
  </si>
  <si>
    <t>A</t>
  </si>
  <si>
    <t>Ewe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</si>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</sst>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1" xfId="0" applyNumberFormat="1" applyBorder="1" applyAlignment="1">
      <alignment vertical="center" wrapText="1"/>
    </xf>
    <xf numFmtId="0" fontId="1" fillId="0" borderId="0" xfId="0" applyFon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0" borderId="1" xfId="0" applyNumberForma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B1B51-48C1-487E-A4B3-2EF41C8F3F71}">
  <dimension ref="A4:Q68"/>
  <sheetViews>
    <sheetView tabSelected="1" workbookViewId="0">
      <selection activeCell="N61" sqref="N61"/>
    </sheetView>
  </sheetViews>
  <sheetFormatPr defaultRowHeight="14.4" x14ac:dyDescent="0.3"/>
  <cols>
    <col min="1" max="1" width="23.44140625" customWidth="1"/>
  </cols>
  <sheetData>
    <row r="4" spans="1:15" x14ac:dyDescent="0.3">
      <c r="A4" s="2" t="s">
        <v>0</v>
      </c>
    </row>
    <row r="5" spans="1:15" x14ac:dyDescent="0.3">
      <c r="A5" s="5"/>
      <c r="B5" s="5" t="s">
        <v>1</v>
      </c>
      <c r="C5" s="5"/>
      <c r="D5" s="5"/>
      <c r="E5" s="5"/>
      <c r="F5" s="5"/>
      <c r="G5" s="5"/>
      <c r="H5" s="5"/>
      <c r="I5" s="5"/>
      <c r="J5" s="5"/>
      <c r="K5" s="5"/>
      <c r="L5" s="5" t="s">
        <v>2</v>
      </c>
      <c r="M5" s="5" t="s">
        <v>3</v>
      </c>
      <c r="N5" s="5" t="s">
        <v>4</v>
      </c>
    </row>
    <row r="6" spans="1:15" x14ac:dyDescent="0.3">
      <c r="A6" s="5" t="s">
        <v>5</v>
      </c>
      <c r="B6" s="6">
        <v>1.5</v>
      </c>
      <c r="C6" s="6">
        <v>1.7</v>
      </c>
      <c r="D6" s="6">
        <v>1.6</v>
      </c>
      <c r="E6" s="6">
        <v>1.7</v>
      </c>
      <c r="F6" s="6">
        <v>1.8</v>
      </c>
      <c r="G6" s="6">
        <v>1.6</v>
      </c>
      <c r="H6" s="6">
        <v>1.6</v>
      </c>
      <c r="I6" s="6">
        <v>1.8</v>
      </c>
      <c r="J6" s="6">
        <v>1.6</v>
      </c>
      <c r="K6" s="6">
        <v>1.7</v>
      </c>
      <c r="L6" s="5">
        <f>SUM(B6:K6)</f>
        <v>16.600000000000001</v>
      </c>
      <c r="M6" s="5">
        <f>L6/10</f>
        <v>1.6600000000000001</v>
      </c>
      <c r="N6" s="5">
        <f>(L8+L9)/(10+10-2)</f>
        <v>1.2499999999999997E-2</v>
      </c>
      <c r="O6">
        <f>_xlfn.STDEV.S(B6:K7)</f>
        <v>0.10990426455975699</v>
      </c>
    </row>
    <row r="7" spans="1:15" x14ac:dyDescent="0.3">
      <c r="A7" s="5" t="s">
        <v>6</v>
      </c>
      <c r="B7" s="6">
        <v>1.5</v>
      </c>
      <c r="C7" s="6">
        <v>1.5</v>
      </c>
      <c r="D7" s="6">
        <v>1.8</v>
      </c>
      <c r="E7" s="6">
        <v>1.7</v>
      </c>
      <c r="F7" s="6">
        <v>1.7</v>
      </c>
      <c r="G7" s="6">
        <v>1.5</v>
      </c>
      <c r="H7" s="6">
        <v>1.5</v>
      </c>
      <c r="I7" s="6">
        <v>1.7</v>
      </c>
      <c r="J7" s="6">
        <v>1.8</v>
      </c>
      <c r="K7" s="6">
        <v>1.6</v>
      </c>
      <c r="L7" s="5">
        <f>SUM(B7:K7)</f>
        <v>16.3</v>
      </c>
      <c r="M7" s="5">
        <f>L7/10</f>
        <v>1.6300000000000001</v>
      </c>
      <c r="N7" s="5"/>
    </row>
    <row r="8" spans="1:15" x14ac:dyDescent="0.3">
      <c r="A8" s="5" t="s">
        <v>7</v>
      </c>
      <c r="B8" s="5">
        <f>(B6-1.66)^2</f>
        <v>2.5599999999999973E-2</v>
      </c>
      <c r="C8" s="5">
        <f t="shared" ref="C8:K8" si="0">(C6-1.66)^2</f>
        <v>1.6000000000000029E-3</v>
      </c>
      <c r="D8" s="5">
        <f t="shared" si="0"/>
        <v>3.59999999999998E-3</v>
      </c>
      <c r="E8" s="5">
        <f t="shared" si="0"/>
        <v>1.6000000000000029E-3</v>
      </c>
      <c r="F8" s="5">
        <f t="shared" si="0"/>
        <v>1.9600000000000034E-2</v>
      </c>
      <c r="G8" s="5">
        <f t="shared" si="0"/>
        <v>3.59999999999998E-3</v>
      </c>
      <c r="H8" s="5">
        <f t="shared" si="0"/>
        <v>3.59999999999998E-3</v>
      </c>
      <c r="I8" s="5">
        <f t="shared" si="0"/>
        <v>1.9600000000000034E-2</v>
      </c>
      <c r="J8" s="5">
        <f t="shared" si="0"/>
        <v>3.59999999999998E-3</v>
      </c>
      <c r="K8" s="5">
        <f t="shared" si="0"/>
        <v>1.6000000000000029E-3</v>
      </c>
      <c r="L8" s="5">
        <f t="shared" ref="L8:L9" si="1">SUM(B8:K8)</f>
        <v>8.3999999999999964E-2</v>
      </c>
      <c r="M8" s="5"/>
      <c r="N8" s="5"/>
    </row>
    <row r="9" spans="1:15" x14ac:dyDescent="0.3">
      <c r="A9" s="5" t="s">
        <v>8</v>
      </c>
      <c r="B9" s="5">
        <f>(B7-1.63)^2</f>
        <v>1.6899999999999971E-2</v>
      </c>
      <c r="C9" s="5">
        <f t="shared" ref="C9:K9" si="2">(C7-1.63)^2</f>
        <v>1.6899999999999971E-2</v>
      </c>
      <c r="D9" s="5">
        <f t="shared" si="2"/>
        <v>2.8900000000000051E-2</v>
      </c>
      <c r="E9" s="5">
        <f t="shared" si="2"/>
        <v>4.9000000000000085E-3</v>
      </c>
      <c r="F9" s="5">
        <f t="shared" si="2"/>
        <v>4.9000000000000085E-3</v>
      </c>
      <c r="G9" s="5">
        <f t="shared" si="2"/>
        <v>1.6899999999999971E-2</v>
      </c>
      <c r="H9" s="5">
        <f t="shared" si="2"/>
        <v>1.6899999999999971E-2</v>
      </c>
      <c r="I9" s="5">
        <f t="shared" si="2"/>
        <v>4.9000000000000085E-3</v>
      </c>
      <c r="J9" s="5">
        <f t="shared" si="2"/>
        <v>2.8900000000000051E-2</v>
      </c>
      <c r="K9" s="5">
        <f t="shared" si="2"/>
        <v>8.9999999999998827E-4</v>
      </c>
      <c r="L9" s="5">
        <f t="shared" si="1"/>
        <v>0.14099999999999999</v>
      </c>
      <c r="M9" s="5"/>
      <c r="N9" s="5"/>
    </row>
    <row r="12" spans="1:15" x14ac:dyDescent="0.3">
      <c r="B12" t="s">
        <v>9</v>
      </c>
    </row>
    <row r="13" spans="1:15" x14ac:dyDescent="0.3">
      <c r="C13">
        <f>1.66-1.63</f>
        <v>3.0000000000000027E-2</v>
      </c>
    </row>
    <row r="14" spans="1:15" x14ac:dyDescent="0.3">
      <c r="C14">
        <f>(0.084+0.14)/18</f>
        <v>1.2444444444444445E-2</v>
      </c>
    </row>
    <row r="15" spans="1:15" x14ac:dyDescent="0.3">
      <c r="C15">
        <f>(1/10)+(1/10)</f>
        <v>0.2</v>
      </c>
    </row>
    <row r="16" spans="1:15" x14ac:dyDescent="0.3">
      <c r="C16">
        <f>C14*C15</f>
        <v>2.4888888888888894E-3</v>
      </c>
    </row>
    <row r="17" spans="1:17" x14ac:dyDescent="0.3">
      <c r="C17">
        <f>SQRT(C16)</f>
        <v>4.9888765156985891E-2</v>
      </c>
    </row>
    <row r="18" spans="1:17" x14ac:dyDescent="0.3">
      <c r="B18" t="s">
        <v>10</v>
      </c>
      <c r="C18" s="2">
        <f>C13/C17</f>
        <v>0.60133779430295531</v>
      </c>
    </row>
    <row r="22" spans="1:17" x14ac:dyDescent="0.3">
      <c r="A22" s="2" t="s">
        <v>11</v>
      </c>
    </row>
    <row r="24" spans="1:17" x14ac:dyDescent="0.3">
      <c r="A24" s="5" t="s">
        <v>12</v>
      </c>
      <c r="B24" s="5" t="s">
        <v>1</v>
      </c>
      <c r="C24" s="5"/>
      <c r="D24" s="5"/>
      <c r="E24" s="5"/>
      <c r="F24" s="5"/>
      <c r="G24" s="5"/>
      <c r="H24" s="5"/>
      <c r="I24" s="5"/>
      <c r="J24" s="5"/>
      <c r="K24" s="5"/>
      <c r="L24" s="5" t="s">
        <v>2</v>
      </c>
      <c r="M24" s="5" t="s">
        <v>3</v>
      </c>
    </row>
    <row r="25" spans="1:17" x14ac:dyDescent="0.3">
      <c r="A25" s="5" t="s">
        <v>13</v>
      </c>
      <c r="B25" s="1">
        <v>4.21</v>
      </c>
      <c r="C25" s="1">
        <v>3.8</v>
      </c>
      <c r="D25" s="1">
        <v>3.97</v>
      </c>
      <c r="E25" s="1">
        <v>3.76</v>
      </c>
      <c r="F25" s="1">
        <v>4</v>
      </c>
      <c r="G25" s="1">
        <v>3.8</v>
      </c>
      <c r="H25" s="1">
        <v>3.65</v>
      </c>
      <c r="I25" s="1">
        <v>4.34</v>
      </c>
      <c r="J25" s="1">
        <v>4.2300000000000004</v>
      </c>
      <c r="K25" s="1">
        <v>3.9</v>
      </c>
      <c r="L25" s="3">
        <f>SUM(B25:K25)</f>
        <v>39.660000000000004</v>
      </c>
      <c r="M25" s="3">
        <f>L25/10</f>
        <v>3.9660000000000002</v>
      </c>
    </row>
    <row r="26" spans="1:17" x14ac:dyDescent="0.3">
      <c r="A26" s="5" t="s">
        <v>14</v>
      </c>
      <c r="B26" s="1">
        <v>2.7</v>
      </c>
      <c r="C26" s="1">
        <v>2.76</v>
      </c>
      <c r="D26" s="1">
        <v>3.12</v>
      </c>
      <c r="E26" s="1">
        <v>2.76</v>
      </c>
      <c r="F26" s="1">
        <v>2.96</v>
      </c>
      <c r="G26" s="1">
        <v>2.8</v>
      </c>
      <c r="H26" s="1">
        <v>2.8</v>
      </c>
      <c r="I26" s="1">
        <v>3.21</v>
      </c>
      <c r="J26" s="1">
        <v>2.56</v>
      </c>
      <c r="K26" s="1">
        <v>2.9</v>
      </c>
      <c r="L26" s="3">
        <f t="shared" ref="L26:L27" si="3">SUM(B26:K26)</f>
        <v>28.57</v>
      </c>
      <c r="M26" s="3">
        <f t="shared" ref="M26" si="4">L26/10</f>
        <v>2.8570000000000002</v>
      </c>
      <c r="N26" s="3"/>
      <c r="Q26" s="5"/>
    </row>
    <row r="27" spans="1:17" x14ac:dyDescent="0.3">
      <c r="A27" s="5" t="s">
        <v>15</v>
      </c>
      <c r="B27" s="3">
        <f>B25-B26</f>
        <v>1.5099999999999998</v>
      </c>
      <c r="C27" s="3">
        <f t="shared" ref="C27:K27" si="5">C25-C26</f>
        <v>1.04</v>
      </c>
      <c r="D27" s="3">
        <f t="shared" si="5"/>
        <v>0.85000000000000009</v>
      </c>
      <c r="E27" s="3">
        <f t="shared" si="5"/>
        <v>1</v>
      </c>
      <c r="F27" s="3">
        <f t="shared" si="5"/>
        <v>1.04</v>
      </c>
      <c r="G27" s="3">
        <f t="shared" si="5"/>
        <v>1</v>
      </c>
      <c r="H27" s="3">
        <f t="shared" si="5"/>
        <v>0.85000000000000009</v>
      </c>
      <c r="I27" s="3">
        <f t="shared" si="5"/>
        <v>1.1299999999999999</v>
      </c>
      <c r="J27" s="3">
        <f t="shared" si="5"/>
        <v>1.6700000000000004</v>
      </c>
      <c r="K27" s="3">
        <f t="shared" si="5"/>
        <v>1</v>
      </c>
      <c r="L27" s="3">
        <f t="shared" si="3"/>
        <v>11.090000000000002</v>
      </c>
      <c r="M27" s="3">
        <f>L27/10</f>
        <v>1.1090000000000002</v>
      </c>
      <c r="N27" s="3"/>
      <c r="Q27" s="3"/>
    </row>
    <row r="28" spans="1:17" x14ac:dyDescent="0.3">
      <c r="A28" s="5" t="s">
        <v>16</v>
      </c>
      <c r="B28" s="4">
        <f>B27^2</f>
        <v>2.2800999999999996</v>
      </c>
      <c r="C28" s="4">
        <f t="shared" ref="C28:M28" si="6">C27^2</f>
        <v>1.0816000000000001</v>
      </c>
      <c r="D28" s="4">
        <f t="shared" si="6"/>
        <v>0.72250000000000014</v>
      </c>
      <c r="E28" s="4">
        <f t="shared" si="6"/>
        <v>1</v>
      </c>
      <c r="F28" s="4">
        <f t="shared" si="6"/>
        <v>1.0816000000000001</v>
      </c>
      <c r="G28" s="4">
        <f t="shared" si="6"/>
        <v>1</v>
      </c>
      <c r="H28" s="4">
        <f t="shared" si="6"/>
        <v>0.72250000000000014</v>
      </c>
      <c r="I28" s="4">
        <f t="shared" si="6"/>
        <v>1.2768999999999997</v>
      </c>
      <c r="J28" s="4">
        <f t="shared" si="6"/>
        <v>2.7889000000000013</v>
      </c>
      <c r="K28" s="4">
        <f t="shared" si="6"/>
        <v>1</v>
      </c>
      <c r="L28" s="4">
        <f t="shared" si="6"/>
        <v>122.98810000000003</v>
      </c>
      <c r="M28" s="4">
        <f t="shared" si="6"/>
        <v>1.2298810000000004</v>
      </c>
    </row>
    <row r="32" spans="1:17" x14ac:dyDescent="0.3">
      <c r="A32" t="s">
        <v>17</v>
      </c>
      <c r="B32">
        <f>F50</f>
        <v>0</v>
      </c>
      <c r="G32" t="s">
        <v>18</v>
      </c>
    </row>
    <row r="33" spans="1:14" x14ac:dyDescent="0.3">
      <c r="A33" s="5" t="s">
        <v>19</v>
      </c>
      <c r="B33" s="3">
        <f>J27-H27</f>
        <v>0.82000000000000028</v>
      </c>
      <c r="H33" t="s">
        <v>20</v>
      </c>
    </row>
    <row r="34" spans="1:14" x14ac:dyDescent="0.3">
      <c r="B34">
        <f>B33/10</f>
        <v>8.2000000000000031E-2</v>
      </c>
      <c r="G34" t="s">
        <v>21</v>
      </c>
      <c r="H34" s="5" t="s">
        <v>22</v>
      </c>
      <c r="I34" s="5" t="s">
        <v>23</v>
      </c>
      <c r="L34" t="s">
        <v>13</v>
      </c>
      <c r="M34" t="s">
        <v>14</v>
      </c>
    </row>
    <row r="35" spans="1:14" x14ac:dyDescent="0.3">
      <c r="B35">
        <f>SQRT(B34)</f>
        <v>0.28635642126552713</v>
      </c>
      <c r="G35">
        <v>1</v>
      </c>
      <c r="H35">
        <v>1.5</v>
      </c>
      <c r="I35">
        <v>1.5</v>
      </c>
      <c r="L35">
        <v>4.21</v>
      </c>
      <c r="M35">
        <v>2.7</v>
      </c>
    </row>
    <row r="36" spans="1:14" x14ac:dyDescent="0.3">
      <c r="G36">
        <v>2</v>
      </c>
      <c r="H36">
        <v>1.7</v>
      </c>
      <c r="I36">
        <v>1.5</v>
      </c>
      <c r="L36">
        <v>3.8</v>
      </c>
      <c r="M36">
        <v>2.76</v>
      </c>
    </row>
    <row r="37" spans="1:14" x14ac:dyDescent="0.3">
      <c r="A37" s="5" t="s">
        <v>24</v>
      </c>
      <c r="B37">
        <f>1.11/B35</f>
        <v>3.8762881415211585</v>
      </c>
      <c r="G37">
        <v>3</v>
      </c>
      <c r="H37">
        <v>1.6</v>
      </c>
      <c r="I37">
        <v>1.8</v>
      </c>
      <c r="L37">
        <v>3.97</v>
      </c>
      <c r="M37">
        <v>3.12</v>
      </c>
    </row>
    <row r="38" spans="1:14" x14ac:dyDescent="0.3">
      <c r="G38">
        <v>4</v>
      </c>
      <c r="H38">
        <v>1.7</v>
      </c>
      <c r="I38">
        <v>1.7</v>
      </c>
      <c r="L38">
        <v>3.76</v>
      </c>
      <c r="M38">
        <v>2.76</v>
      </c>
    </row>
    <row r="39" spans="1:14" x14ac:dyDescent="0.3">
      <c r="A39" t="s">
        <v>25</v>
      </c>
      <c r="B39" s="3">
        <f>L27</f>
        <v>11.090000000000002</v>
      </c>
      <c r="G39">
        <v>5</v>
      </c>
      <c r="H39">
        <v>1.8</v>
      </c>
      <c r="I39">
        <v>1.7</v>
      </c>
      <c r="L39">
        <v>4</v>
      </c>
      <c r="M39">
        <v>2.96</v>
      </c>
    </row>
    <row r="40" spans="1:14" x14ac:dyDescent="0.3">
      <c r="A40" t="s">
        <v>26</v>
      </c>
      <c r="B40" s="4">
        <f>L28</f>
        <v>122.98810000000003</v>
      </c>
      <c r="G40">
        <v>6</v>
      </c>
      <c r="H40">
        <v>1.6</v>
      </c>
      <c r="I40">
        <v>1.5</v>
      </c>
      <c r="L40">
        <v>3.8</v>
      </c>
      <c r="M40">
        <v>2.8</v>
      </c>
    </row>
    <row r="41" spans="1:14" x14ac:dyDescent="0.3">
      <c r="B41" s="4"/>
      <c r="G41">
        <v>7</v>
      </c>
      <c r="H41">
        <v>1.6</v>
      </c>
      <c r="I41">
        <v>1.5</v>
      </c>
      <c r="L41">
        <v>3.65</v>
      </c>
      <c r="M41">
        <v>2.8</v>
      </c>
    </row>
    <row r="42" spans="1:14" x14ac:dyDescent="0.3">
      <c r="A42" t="s">
        <v>27</v>
      </c>
      <c r="G42">
        <v>8</v>
      </c>
      <c r="H42">
        <v>1.8</v>
      </c>
      <c r="I42">
        <v>1.7</v>
      </c>
      <c r="L42">
        <v>4.34</v>
      </c>
      <c r="M42">
        <v>3.21</v>
      </c>
    </row>
    <row r="43" spans="1:14" x14ac:dyDescent="0.3">
      <c r="A43" t="s">
        <v>28</v>
      </c>
      <c r="B43">
        <f>SQRT(122.99)</f>
        <v>11.090085662428402</v>
      </c>
      <c r="G43">
        <v>9</v>
      </c>
      <c r="H43">
        <v>1.6</v>
      </c>
      <c r="I43">
        <v>1.8</v>
      </c>
      <c r="L43">
        <v>4.2300000000000004</v>
      </c>
      <c r="M43">
        <v>2.56</v>
      </c>
    </row>
    <row r="44" spans="1:14" x14ac:dyDescent="0.3">
      <c r="A44" t="s">
        <v>10</v>
      </c>
      <c r="B44">
        <f>1.11/B43</f>
        <v>0.10008939820550879</v>
      </c>
      <c r="G44">
        <v>10</v>
      </c>
      <c r="H44">
        <v>1.7</v>
      </c>
      <c r="I44">
        <v>1.6</v>
      </c>
      <c r="L44">
        <v>3.9</v>
      </c>
      <c r="M44">
        <v>2.9</v>
      </c>
    </row>
    <row r="47" spans="1:14" x14ac:dyDescent="0.3">
      <c r="G47" t="s">
        <v>21</v>
      </c>
      <c r="H47" t="s">
        <v>29</v>
      </c>
      <c r="I47" t="s">
        <v>30</v>
      </c>
    </row>
    <row r="48" spans="1:14" x14ac:dyDescent="0.3">
      <c r="G48">
        <v>1</v>
      </c>
      <c r="H48" t="s">
        <v>31</v>
      </c>
      <c r="I48">
        <v>1.5</v>
      </c>
      <c r="L48" t="s">
        <v>32</v>
      </c>
      <c r="M48" t="s">
        <v>29</v>
      </c>
      <c r="N48" t="s">
        <v>30</v>
      </c>
    </row>
    <row r="49" spans="7:14" x14ac:dyDescent="0.3">
      <c r="G49">
        <v>2</v>
      </c>
      <c r="H49" t="s">
        <v>31</v>
      </c>
      <c r="I49">
        <v>1.7</v>
      </c>
      <c r="L49">
        <v>1</v>
      </c>
      <c r="M49" t="s">
        <v>31</v>
      </c>
      <c r="N49">
        <v>4.21</v>
      </c>
    </row>
    <row r="50" spans="7:14" x14ac:dyDescent="0.3">
      <c r="G50">
        <v>3</v>
      </c>
      <c r="H50" t="s">
        <v>31</v>
      </c>
      <c r="I50">
        <v>1.6</v>
      </c>
      <c r="L50">
        <v>2</v>
      </c>
      <c r="M50" t="s">
        <v>31</v>
      </c>
      <c r="N50">
        <v>3.8</v>
      </c>
    </row>
    <row r="51" spans="7:14" x14ac:dyDescent="0.3">
      <c r="G51">
        <v>4</v>
      </c>
      <c r="H51" t="s">
        <v>31</v>
      </c>
      <c r="I51">
        <v>1.7</v>
      </c>
      <c r="L51">
        <v>3</v>
      </c>
      <c r="M51" t="s">
        <v>31</v>
      </c>
      <c r="N51">
        <v>3.97</v>
      </c>
    </row>
    <row r="52" spans="7:14" x14ac:dyDescent="0.3">
      <c r="G52">
        <v>5</v>
      </c>
      <c r="H52" t="s">
        <v>31</v>
      </c>
      <c r="I52">
        <v>1.8</v>
      </c>
      <c r="L52">
        <v>4</v>
      </c>
      <c r="M52" t="s">
        <v>31</v>
      </c>
      <c r="N52">
        <v>3.76</v>
      </c>
    </row>
    <row r="53" spans="7:14" x14ac:dyDescent="0.3">
      <c r="G53">
        <v>6</v>
      </c>
      <c r="H53" t="s">
        <v>31</v>
      </c>
      <c r="I53">
        <v>1.6</v>
      </c>
      <c r="L53">
        <v>5</v>
      </c>
      <c r="M53" t="s">
        <v>31</v>
      </c>
      <c r="N53">
        <v>4</v>
      </c>
    </row>
    <row r="54" spans="7:14" x14ac:dyDescent="0.3">
      <c r="G54">
        <v>7</v>
      </c>
      <c r="H54" t="s">
        <v>31</v>
      </c>
      <c r="I54">
        <v>1.6</v>
      </c>
      <c r="L54">
        <v>6</v>
      </c>
      <c r="M54" t="s">
        <v>31</v>
      </c>
      <c r="N54">
        <v>3.8</v>
      </c>
    </row>
    <row r="55" spans="7:14" x14ac:dyDescent="0.3">
      <c r="G55">
        <v>8</v>
      </c>
      <c r="H55" t="s">
        <v>31</v>
      </c>
      <c r="I55">
        <v>1.8</v>
      </c>
      <c r="L55">
        <v>7</v>
      </c>
      <c r="M55" t="s">
        <v>31</v>
      </c>
      <c r="N55">
        <v>3.65</v>
      </c>
    </row>
    <row r="56" spans="7:14" x14ac:dyDescent="0.3">
      <c r="G56">
        <v>9</v>
      </c>
      <c r="H56" t="s">
        <v>31</v>
      </c>
      <c r="I56">
        <v>1.6</v>
      </c>
      <c r="L56">
        <v>8</v>
      </c>
      <c r="M56" t="s">
        <v>31</v>
      </c>
      <c r="N56">
        <v>4.34</v>
      </c>
    </row>
    <row r="57" spans="7:14" x14ac:dyDescent="0.3">
      <c r="G57">
        <v>10</v>
      </c>
      <c r="H57" t="s">
        <v>31</v>
      </c>
      <c r="I57">
        <v>1.7</v>
      </c>
      <c r="L57">
        <v>9</v>
      </c>
      <c r="M57" t="s">
        <v>31</v>
      </c>
      <c r="N57">
        <v>4.2300000000000004</v>
      </c>
    </row>
    <row r="58" spans="7:14" x14ac:dyDescent="0.3">
      <c r="G58">
        <v>11</v>
      </c>
      <c r="H58" t="s">
        <v>33</v>
      </c>
      <c r="I58">
        <v>1.5</v>
      </c>
      <c r="L58">
        <v>10</v>
      </c>
      <c r="M58" t="s">
        <v>31</v>
      </c>
      <c r="N58">
        <v>3.9</v>
      </c>
    </row>
    <row r="59" spans="7:14" x14ac:dyDescent="0.3">
      <c r="G59">
        <v>12</v>
      </c>
      <c r="H59" t="s">
        <v>33</v>
      </c>
      <c r="I59">
        <v>1.5</v>
      </c>
      <c r="L59">
        <v>11</v>
      </c>
      <c r="M59" t="s">
        <v>33</v>
      </c>
      <c r="N59">
        <v>2.7</v>
      </c>
    </row>
    <row r="60" spans="7:14" x14ac:dyDescent="0.3">
      <c r="G60">
        <v>13</v>
      </c>
      <c r="H60" t="s">
        <v>33</v>
      </c>
      <c r="I60">
        <v>1.8</v>
      </c>
      <c r="L60">
        <v>12</v>
      </c>
      <c r="M60" t="s">
        <v>33</v>
      </c>
      <c r="N60">
        <v>2.76</v>
      </c>
    </row>
    <row r="61" spans="7:14" x14ac:dyDescent="0.3">
      <c r="G61">
        <v>14</v>
      </c>
      <c r="H61" t="s">
        <v>33</v>
      </c>
      <c r="I61">
        <v>1.7</v>
      </c>
      <c r="L61">
        <v>13</v>
      </c>
      <c r="M61" t="s">
        <v>33</v>
      </c>
      <c r="N61">
        <v>3.12</v>
      </c>
    </row>
    <row r="62" spans="7:14" x14ac:dyDescent="0.3">
      <c r="G62">
        <v>15</v>
      </c>
      <c r="H62" t="s">
        <v>33</v>
      </c>
      <c r="I62">
        <v>1.7</v>
      </c>
      <c r="L62">
        <v>14</v>
      </c>
      <c r="M62" t="s">
        <v>33</v>
      </c>
      <c r="N62">
        <v>2.76</v>
      </c>
    </row>
    <row r="63" spans="7:14" x14ac:dyDescent="0.3">
      <c r="G63">
        <v>16</v>
      </c>
      <c r="H63" t="s">
        <v>33</v>
      </c>
      <c r="I63">
        <v>1.5</v>
      </c>
      <c r="L63">
        <v>15</v>
      </c>
      <c r="M63" t="s">
        <v>33</v>
      </c>
      <c r="N63">
        <v>2.96</v>
      </c>
    </row>
    <row r="64" spans="7:14" x14ac:dyDescent="0.3">
      <c r="G64">
        <v>17</v>
      </c>
      <c r="H64" t="s">
        <v>33</v>
      </c>
      <c r="I64">
        <v>1.5</v>
      </c>
      <c r="L64">
        <v>16</v>
      </c>
      <c r="M64" t="s">
        <v>33</v>
      </c>
      <c r="N64">
        <v>2.8</v>
      </c>
    </row>
    <row r="65" spans="7:14" x14ac:dyDescent="0.3">
      <c r="G65">
        <v>18</v>
      </c>
      <c r="H65" t="s">
        <v>33</v>
      </c>
      <c r="I65">
        <v>1.7</v>
      </c>
      <c r="L65">
        <v>17</v>
      </c>
      <c r="M65" t="s">
        <v>33</v>
      </c>
      <c r="N65">
        <v>2.8</v>
      </c>
    </row>
    <row r="66" spans="7:14" x14ac:dyDescent="0.3">
      <c r="G66">
        <v>19</v>
      </c>
      <c r="H66" t="s">
        <v>33</v>
      </c>
      <c r="I66">
        <v>1.8</v>
      </c>
      <c r="L66">
        <v>18</v>
      </c>
      <c r="M66" t="s">
        <v>33</v>
      </c>
      <c r="N66">
        <v>3.21</v>
      </c>
    </row>
    <row r="67" spans="7:14" x14ac:dyDescent="0.3">
      <c r="G67">
        <v>20</v>
      </c>
      <c r="H67" t="s">
        <v>33</v>
      </c>
      <c r="I67">
        <v>1.6</v>
      </c>
      <c r="L67">
        <v>19</v>
      </c>
      <c r="M67" t="s">
        <v>33</v>
      </c>
      <c r="N67">
        <v>2.56</v>
      </c>
    </row>
    <row r="68" spans="7:14" x14ac:dyDescent="0.3">
      <c r="L68">
        <v>20</v>
      </c>
      <c r="M68" t="s">
        <v>33</v>
      </c>
      <c r="N68">
        <v>2.9</v>
      </c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Pedley, Richard</dc:creator>
  <cp:keywords/>
  <dc:description/>
  <cp:lastModifiedBy>Richard Pedley</cp:lastModifiedBy>
  <cp:revision/>
  <dcterms:created xsi:type="dcterms:W3CDTF">2021-08-14T04:16:42Z</dcterms:created>
  <dcterms:modified xsi:type="dcterms:W3CDTF">2022-09-15T02:18:08Z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d9e4d68-54d0-40a5-8c9a-85a36c87352c_Enabled">
    <vt:lpwstr>true</vt:lpwstr>
  </property>
  <property fmtid="{D5CDD505-2E9C-101B-9397-08002B2CF9AE}" pid="3" name="MSIP_Label_bd9e4d68-54d0-40a5-8c9a-85a36c87352c_SetDate">
    <vt:lpwstr>2022-09-15T02:17:51Z</vt:lpwstr>
  </property>
  <property fmtid="{D5CDD505-2E9C-101B-9397-08002B2CF9AE}" pid="4" name="MSIP_Label_bd9e4d68-54d0-40a5-8c9a-85a36c87352c_Method">
    <vt:lpwstr>Privileged</vt:lpwstr>
  </property>
  <property fmtid="{D5CDD505-2E9C-101B-9397-08002B2CF9AE}" pid="5" name="MSIP_Label_bd9e4d68-54d0-40a5-8c9a-85a36c87352c_Name">
    <vt:lpwstr>Unclassified</vt:lpwstr>
  </property>
  <property fmtid="{D5CDD505-2E9C-101B-9397-08002B2CF9AE}" pid="6" name="MSIP_Label_bd9e4d68-54d0-40a5-8c9a-85a36c87352c_SiteId">
    <vt:lpwstr>388728e1-bbd0-4378-98dc-f8682e644300</vt:lpwstr>
  </property>
  <property fmtid="{D5CDD505-2E9C-101B-9397-08002B2CF9AE}" pid="7" name="MSIP_Label_bd9e4d68-54d0-40a5-8c9a-85a36c87352c_ActionId">
    <vt:lpwstr>631273f3-caa7-4d96-b81f-12c812c0459e</vt:lpwstr>
  </property>
  <property fmtid="{D5CDD505-2E9C-101B-9397-08002B2CF9AE}" pid="8" name="MSIP_Label_bd9e4d68-54d0-40a5-8c9a-85a36c87352c_ContentBits">
    <vt:lpwstr>0</vt:lpwstr>
  </property>
</Properties>
</file>